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面试挂网\"/>
    </mc:Choice>
  </mc:AlternateContent>
  <bookViews>
    <workbookView xWindow="0" yWindow="0" windowWidth="28800" windowHeight="12540"/>
  </bookViews>
  <sheets>
    <sheet name="高校类" sheetId="3" r:id="rId1"/>
  </sheets>
  <definedNames>
    <definedName name="_xlnm.Print_Titles" localSheetId="0">高校类!$1:$2</definedName>
  </definedNames>
  <calcPr calcId="152511"/>
</workbook>
</file>

<file path=xl/calcChain.xml><?xml version="1.0" encoding="utf-8"?>
<calcChain xmlns="http://schemas.openxmlformats.org/spreadsheetml/2006/main">
  <c r="C122" i="3" l="1"/>
  <c r="B122" i="3"/>
  <c r="C121" i="3"/>
  <c r="B121" i="3"/>
  <c r="C120" i="3"/>
  <c r="B120" i="3"/>
  <c r="C119" i="3"/>
  <c r="B119" i="3"/>
  <c r="C118" i="3"/>
  <c r="B118" i="3"/>
  <c r="C117" i="3"/>
  <c r="B117" i="3"/>
  <c r="C116" i="3"/>
  <c r="B116" i="3"/>
  <c r="C115" i="3"/>
  <c r="B115" i="3"/>
  <c r="C114" i="3"/>
  <c r="B114" i="3"/>
  <c r="C113" i="3"/>
  <c r="B113" i="3"/>
  <c r="C112" i="3"/>
  <c r="B112" i="3"/>
  <c r="C111" i="3"/>
  <c r="B111" i="3"/>
  <c r="C110" i="3"/>
  <c r="B110" i="3"/>
  <c r="C109" i="3"/>
  <c r="B109" i="3"/>
  <c r="C108" i="3"/>
  <c r="B108" i="3"/>
  <c r="C107" i="3"/>
  <c r="B107" i="3"/>
  <c r="C106" i="3"/>
  <c r="B106" i="3"/>
  <c r="C105" i="3"/>
  <c r="B105" i="3"/>
  <c r="C104" i="3"/>
  <c r="B104" i="3"/>
  <c r="C103" i="3"/>
  <c r="B103" i="3"/>
  <c r="C102" i="3"/>
  <c r="B102" i="3"/>
  <c r="C101" i="3"/>
  <c r="B101" i="3"/>
  <c r="C100" i="3"/>
  <c r="B100" i="3"/>
  <c r="C99" i="3"/>
  <c r="B99" i="3"/>
  <c r="C98" i="3"/>
  <c r="B98" i="3"/>
  <c r="C97" i="3"/>
  <c r="B97" i="3"/>
  <c r="C96" i="3"/>
  <c r="B96" i="3"/>
  <c r="C95" i="3"/>
  <c r="B95" i="3"/>
  <c r="C94" i="3"/>
  <c r="B94" i="3"/>
  <c r="C93" i="3"/>
  <c r="B93" i="3"/>
  <c r="C92" i="3"/>
  <c r="B92" i="3"/>
  <c r="C91" i="3"/>
  <c r="B91" i="3"/>
  <c r="C90" i="3"/>
  <c r="B90" i="3"/>
  <c r="C89" i="3"/>
  <c r="B89" i="3"/>
  <c r="C88" i="3"/>
  <c r="B88" i="3"/>
  <c r="C87" i="3"/>
  <c r="B87" i="3"/>
  <c r="C86" i="3"/>
  <c r="B86" i="3"/>
  <c r="C85" i="3"/>
  <c r="B85" i="3"/>
  <c r="C84" i="3"/>
  <c r="B84" i="3"/>
  <c r="C83" i="3"/>
  <c r="B83" i="3"/>
  <c r="C82" i="3"/>
  <c r="B82" i="3"/>
  <c r="C81" i="3"/>
  <c r="B81" i="3"/>
  <c r="C80" i="3"/>
  <c r="B80" i="3"/>
  <c r="C79" i="3"/>
  <c r="B79" i="3"/>
  <c r="C78" i="3"/>
  <c r="C77" i="3"/>
  <c r="B77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</calcChain>
</file>

<file path=xl/sharedStrings.xml><?xml version="1.0" encoding="utf-8"?>
<sst xmlns="http://schemas.openxmlformats.org/spreadsheetml/2006/main" count="252" uniqueCount="67">
  <si>
    <t>蒸湘区2021年公开招聘教师进入面试人员名单</t>
  </si>
  <si>
    <t>序号</t>
  </si>
  <si>
    <t>姓名</t>
  </si>
  <si>
    <t>准考证号</t>
  </si>
  <si>
    <t>报考单位</t>
  </si>
  <si>
    <t>报考岗位</t>
  </si>
  <si>
    <t>长湖中心校立新小学</t>
  </si>
  <si>
    <t>010107_小学思政课教师</t>
  </si>
  <si>
    <t>大立实验小学</t>
  </si>
  <si>
    <t>010112_小学思政课教师</t>
  </si>
  <si>
    <t>呆鹰岭中心校新阳小学</t>
  </si>
  <si>
    <t>010202_小学语文教师</t>
  </si>
  <si>
    <t>联合中心校联合小学</t>
  </si>
  <si>
    <t>010205_小学语文教师</t>
  </si>
  <si>
    <t>蒸湘北路小学</t>
  </si>
  <si>
    <t>010206_小学语文教师</t>
  </si>
  <si>
    <t>第二实验小学</t>
  </si>
  <si>
    <t>010208_小学语文教师</t>
  </si>
  <si>
    <t>西站路小学</t>
  </si>
  <si>
    <t>010209_小学语文教师</t>
  </si>
  <si>
    <t>谢璐</t>
  </si>
  <si>
    <t>幸福路小学</t>
  </si>
  <si>
    <t>010210_小学语文教师</t>
  </si>
  <si>
    <t>实验小学</t>
  </si>
  <si>
    <t>010211_小学语文教师</t>
  </si>
  <si>
    <t>010212_小学语文教师</t>
  </si>
  <si>
    <t>联合中心校岳屏小学</t>
  </si>
  <si>
    <t>010304_小学数学教师</t>
  </si>
  <si>
    <t>010307_小学数学教师</t>
  </si>
  <si>
    <t>010309_小学数学教师</t>
  </si>
  <si>
    <t>010312_小学数学教师</t>
  </si>
  <si>
    <t>010402_小学英语教师</t>
  </si>
  <si>
    <t>010507_小学心理健康教育教师</t>
  </si>
  <si>
    <t>何晶</t>
  </si>
  <si>
    <t>210717427501</t>
  </si>
  <si>
    <t>010609_小学音乐教师1（器乐方向）</t>
  </si>
  <si>
    <t>010610_小学音乐教师1（器乐方向）</t>
  </si>
  <si>
    <t>010712_小学音乐教师2</t>
  </si>
  <si>
    <t>010807_小学体育教师1（足球方向）</t>
  </si>
  <si>
    <t>010810_小学体育教师1（足球方向）</t>
  </si>
  <si>
    <t>李落根</t>
  </si>
  <si>
    <t>210717427030</t>
  </si>
  <si>
    <t>红湖逸夫小学</t>
  </si>
  <si>
    <t>010903_小学体育教师2（田径方向)</t>
  </si>
  <si>
    <t>010907_小学体育教师2（田径方向)</t>
  </si>
  <si>
    <t>衡钢幼儿园</t>
  </si>
  <si>
    <t>011114_幼儿教师</t>
  </si>
  <si>
    <t>020109_小学思政课教师</t>
  </si>
  <si>
    <t>020110_小学思政课教师</t>
  </si>
  <si>
    <t>020111_小学思政课教师</t>
  </si>
  <si>
    <t>呆鹰岭中心校土桥小学</t>
  </si>
  <si>
    <t>020201_小学语文教师</t>
  </si>
  <si>
    <t>020207_小学语文教师</t>
  </si>
  <si>
    <t>万娟</t>
  </si>
  <si>
    <t>020209_小学语文教师</t>
  </si>
  <si>
    <t>020211_小学语文教师</t>
  </si>
  <si>
    <t>020212_小学语文教师</t>
  </si>
  <si>
    <t>020307_小学数学教师</t>
  </si>
  <si>
    <t>020308_小学数学教师</t>
  </si>
  <si>
    <t>020309_小学数学教师</t>
  </si>
  <si>
    <t>020310_小学数学教师</t>
  </si>
  <si>
    <t>020312_小学数学教师</t>
  </si>
  <si>
    <t>020510_小学心理健康教育教师</t>
  </si>
  <si>
    <t>020511_小学心理健康教育教师</t>
  </si>
  <si>
    <t>雨母山中心校雨母山中学</t>
  </si>
  <si>
    <t>021013_初中美术教师</t>
  </si>
  <si>
    <t>021114_幼儿教师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</si>
</sst>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name val="宋体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abSelected="1" workbookViewId="0">
      <selection activeCell="J9" sqref="J9"/>
    </sheetView>
  </sheetViews>
  <sheetFormatPr defaultColWidth="9" defaultRowHeight="14.25"/>
  <cols>
    <col min="1" max="1" width="6" customWidth="1"/>
    <col min="2" max="2" width="9.25" customWidth="1"/>
    <col min="3" max="3" width="14.125" customWidth="1"/>
    <col min="4" max="4" width="24.625" customWidth="1"/>
    <col min="5" max="5" width="33.625" customWidth="1"/>
  </cols>
  <sheetData>
    <row r="1" spans="1:5" ht="39.950000000000003" customHeight="1">
      <c r="A1" s="8" t="s">
        <v>0</v>
      </c>
      <c r="B1" s="8"/>
      <c r="C1" s="8"/>
      <c r="D1" s="8"/>
      <c r="E1" s="8"/>
    </row>
    <row r="2" spans="1:5" s="1" customFormat="1" ht="3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30" customHeight="1">
      <c r="A3" s="3">
        <v>1</v>
      </c>
      <c r="B3" s="3" t="str">
        <f>"胡月珂"</f>
        <v>胡月珂</v>
      </c>
      <c r="C3" s="3" t="str">
        <f>"210717413913"</f>
        <v>210717413913</v>
      </c>
      <c r="D3" s="3" t="s">
        <v>6</v>
      </c>
      <c r="E3" s="3" t="s">
        <v>7</v>
      </c>
    </row>
    <row r="4" spans="1:5" ht="30" customHeight="1">
      <c r="A4" s="3">
        <v>2</v>
      </c>
      <c r="B4" s="3" t="str">
        <f>"谭娇弟"</f>
        <v>谭娇弟</v>
      </c>
      <c r="C4" s="3" t="str">
        <f>"210717413914"</f>
        <v>210717413914</v>
      </c>
      <c r="D4" s="3" t="s">
        <v>6</v>
      </c>
      <c r="E4" s="3" t="s">
        <v>7</v>
      </c>
    </row>
    <row r="5" spans="1:5" ht="30" customHeight="1">
      <c r="A5" s="3">
        <v>3</v>
      </c>
      <c r="B5" s="3" t="str">
        <f>"莫资聪"</f>
        <v>莫资聪</v>
      </c>
      <c r="C5" s="3" t="str">
        <f>"210717413917"</f>
        <v>210717413917</v>
      </c>
      <c r="D5" s="3" t="s">
        <v>8</v>
      </c>
      <c r="E5" s="3" t="s">
        <v>9</v>
      </c>
    </row>
    <row r="6" spans="1:5" ht="30" customHeight="1">
      <c r="A6" s="3">
        <v>4</v>
      </c>
      <c r="B6" s="3" t="str">
        <f>"易娜"</f>
        <v>易娜</v>
      </c>
      <c r="C6" s="3" t="str">
        <f>"210717413916"</f>
        <v>210717413916</v>
      </c>
      <c r="D6" s="3" t="s">
        <v>8</v>
      </c>
      <c r="E6" s="3" t="s">
        <v>9</v>
      </c>
    </row>
    <row r="7" spans="1:5" ht="30" customHeight="1">
      <c r="A7" s="3">
        <v>5</v>
      </c>
      <c r="B7" s="3" t="str">
        <f>"蔡润钰"</f>
        <v>蔡润钰</v>
      </c>
      <c r="C7" s="3" t="str">
        <f>"210717410101"</f>
        <v>210717410101</v>
      </c>
      <c r="D7" s="3" t="s">
        <v>10</v>
      </c>
      <c r="E7" s="3" t="s">
        <v>11</v>
      </c>
    </row>
    <row r="8" spans="1:5" ht="30" customHeight="1">
      <c r="A8" s="3">
        <v>6</v>
      </c>
      <c r="B8" s="3" t="str">
        <f>"蒋懿雯"</f>
        <v>蒋懿雯</v>
      </c>
      <c r="C8" s="3" t="str">
        <f>"210717410223"</f>
        <v>210717410223</v>
      </c>
      <c r="D8" s="3" t="s">
        <v>10</v>
      </c>
      <c r="E8" s="3" t="s">
        <v>11</v>
      </c>
    </row>
    <row r="9" spans="1:5" ht="30" customHeight="1">
      <c r="A9" s="3">
        <v>7</v>
      </c>
      <c r="B9" s="3" t="str">
        <f>"彭邀月"</f>
        <v>彭邀月</v>
      </c>
      <c r="C9" s="3" t="str">
        <f>"210717410230"</f>
        <v>210717410230</v>
      </c>
      <c r="D9" s="3" t="s">
        <v>12</v>
      </c>
      <c r="E9" s="3" t="s">
        <v>13</v>
      </c>
    </row>
    <row r="10" spans="1:5" ht="30" customHeight="1">
      <c r="A10" s="3">
        <v>8</v>
      </c>
      <c r="B10" s="3" t="str">
        <f>"谢怡文"</f>
        <v>谢怡文</v>
      </c>
      <c r="C10" s="3" t="str">
        <f>"210717410226"</f>
        <v>210717410226</v>
      </c>
      <c r="D10" s="3" t="s">
        <v>12</v>
      </c>
      <c r="E10" s="3" t="s">
        <v>13</v>
      </c>
    </row>
    <row r="11" spans="1:5" ht="30" customHeight="1">
      <c r="A11" s="3">
        <v>9</v>
      </c>
      <c r="B11" s="3" t="str">
        <f>"邹薇"</f>
        <v>邹薇</v>
      </c>
      <c r="C11" s="3" t="str">
        <f>"210717410303"</f>
        <v>210717410303</v>
      </c>
      <c r="D11" s="3" t="s">
        <v>12</v>
      </c>
      <c r="E11" s="3" t="s">
        <v>13</v>
      </c>
    </row>
    <row r="12" spans="1:5" ht="30" customHeight="1">
      <c r="A12" s="3">
        <v>10</v>
      </c>
      <c r="B12" s="3" t="str">
        <f>"周姗"</f>
        <v>周姗</v>
      </c>
      <c r="C12" s="3" t="str">
        <f>"210717410314"</f>
        <v>210717410314</v>
      </c>
      <c r="D12" s="3" t="s">
        <v>14</v>
      </c>
      <c r="E12" s="3" t="s">
        <v>15</v>
      </c>
    </row>
    <row r="13" spans="1:5" ht="30" customHeight="1">
      <c r="A13" s="3">
        <v>11</v>
      </c>
      <c r="B13" s="3" t="str">
        <f>"陈婕"</f>
        <v>陈婕</v>
      </c>
      <c r="C13" s="3" t="str">
        <f>"210717410312"</f>
        <v>210717410312</v>
      </c>
      <c r="D13" s="3" t="s">
        <v>14</v>
      </c>
      <c r="E13" s="3" t="s">
        <v>15</v>
      </c>
    </row>
    <row r="14" spans="1:5" ht="30" customHeight="1">
      <c r="A14" s="3">
        <v>12</v>
      </c>
      <c r="B14" s="3" t="str">
        <f>"黎恬恬"</f>
        <v>黎恬恬</v>
      </c>
      <c r="C14" s="3" t="str">
        <f>"210717410317"</f>
        <v>210717410317</v>
      </c>
      <c r="D14" s="3" t="s">
        <v>14</v>
      </c>
      <c r="E14" s="3" t="s">
        <v>15</v>
      </c>
    </row>
    <row r="15" spans="1:5" ht="30" customHeight="1">
      <c r="A15" s="3">
        <v>13</v>
      </c>
      <c r="B15" s="3" t="str">
        <f>"罗莉"</f>
        <v>罗莉</v>
      </c>
      <c r="C15" s="3" t="str">
        <f>"210717410401"</f>
        <v>210717410401</v>
      </c>
      <c r="D15" s="3" t="s">
        <v>16</v>
      </c>
      <c r="E15" s="3" t="s">
        <v>17</v>
      </c>
    </row>
    <row r="16" spans="1:5" ht="30" customHeight="1">
      <c r="A16" s="3">
        <v>14</v>
      </c>
      <c r="B16" s="3" t="str">
        <f>"陶贞玉"</f>
        <v>陶贞玉</v>
      </c>
      <c r="C16" s="3" t="str">
        <f>"210717410404"</f>
        <v>210717410404</v>
      </c>
      <c r="D16" s="3" t="s">
        <v>16</v>
      </c>
      <c r="E16" s="3" t="s">
        <v>17</v>
      </c>
    </row>
    <row r="17" spans="1:5" ht="30" customHeight="1">
      <c r="A17" s="3">
        <v>15</v>
      </c>
      <c r="B17" s="3" t="str">
        <f>"胡诗琴"</f>
        <v>胡诗琴</v>
      </c>
      <c r="C17" s="3" t="str">
        <f>"210717410412"</f>
        <v>210717410412</v>
      </c>
      <c r="D17" s="3" t="s">
        <v>18</v>
      </c>
      <c r="E17" s="3" t="s">
        <v>19</v>
      </c>
    </row>
    <row r="18" spans="1:5" ht="27.95" customHeight="1">
      <c r="A18" s="3">
        <v>16</v>
      </c>
      <c r="B18" s="3" t="s">
        <v>20</v>
      </c>
      <c r="C18" s="4" t="str">
        <f>"210717410419"</f>
        <v>210717410419</v>
      </c>
      <c r="D18" s="3" t="s">
        <v>18</v>
      </c>
      <c r="E18" s="5" t="s">
        <v>19</v>
      </c>
    </row>
    <row r="19" spans="1:5" ht="30" customHeight="1">
      <c r="A19" s="3">
        <v>17</v>
      </c>
      <c r="B19" s="3" t="str">
        <f>"葛婉芝"</f>
        <v>葛婉芝</v>
      </c>
      <c r="C19" s="3" t="str">
        <f>"210717410615"</f>
        <v>210717410615</v>
      </c>
      <c r="D19" s="3" t="s">
        <v>21</v>
      </c>
      <c r="E19" s="3" t="s">
        <v>22</v>
      </c>
    </row>
    <row r="20" spans="1:5" ht="24.95" customHeight="1">
      <c r="A20" s="3">
        <v>18</v>
      </c>
      <c r="B20" s="3" t="str">
        <f>"周娟"</f>
        <v>周娟</v>
      </c>
      <c r="C20" s="3" t="str">
        <f>"210717410623"</f>
        <v>210717410623</v>
      </c>
      <c r="D20" s="3" t="s">
        <v>21</v>
      </c>
      <c r="E20" s="5" t="s">
        <v>22</v>
      </c>
    </row>
    <row r="21" spans="1:5" ht="30" customHeight="1">
      <c r="A21" s="3">
        <v>19</v>
      </c>
      <c r="B21" s="3" t="str">
        <f>"龙妮卉"</f>
        <v>龙妮卉</v>
      </c>
      <c r="C21" s="3" t="str">
        <f>"210717410502"</f>
        <v>210717410502</v>
      </c>
      <c r="D21" s="3" t="s">
        <v>21</v>
      </c>
      <c r="E21" s="3" t="s">
        <v>22</v>
      </c>
    </row>
    <row r="22" spans="1:5" ht="30" customHeight="1">
      <c r="A22" s="3">
        <v>20</v>
      </c>
      <c r="B22" s="3" t="str">
        <f>"王亚萍"</f>
        <v>王亚萍</v>
      </c>
      <c r="C22" s="3" t="str">
        <f>"210717410507"</f>
        <v>210717410507</v>
      </c>
      <c r="D22" s="3" t="s">
        <v>21</v>
      </c>
      <c r="E22" s="3" t="s">
        <v>22</v>
      </c>
    </row>
    <row r="23" spans="1:5" ht="30" customHeight="1">
      <c r="A23" s="3">
        <v>21</v>
      </c>
      <c r="B23" s="3" t="str">
        <f>"谭逸"</f>
        <v>谭逸</v>
      </c>
      <c r="C23" s="3" t="str">
        <f>"210717410705"</f>
        <v>210717410705</v>
      </c>
      <c r="D23" s="3" t="s">
        <v>23</v>
      </c>
      <c r="E23" s="3" t="s">
        <v>24</v>
      </c>
    </row>
    <row r="24" spans="1:5" ht="30" customHeight="1">
      <c r="A24" s="3">
        <v>22</v>
      </c>
      <c r="B24" s="3" t="str">
        <f>"刘巧"</f>
        <v>刘巧</v>
      </c>
      <c r="C24" s="3" t="str">
        <f>"210717410805"</f>
        <v>210717410805</v>
      </c>
      <c r="D24" s="3" t="s">
        <v>23</v>
      </c>
      <c r="E24" s="3" t="s">
        <v>24</v>
      </c>
    </row>
    <row r="25" spans="1:5" ht="30" customHeight="1">
      <c r="A25" s="3">
        <v>23</v>
      </c>
      <c r="B25" s="3" t="str">
        <f>"宋满欢"</f>
        <v>宋满欢</v>
      </c>
      <c r="C25" s="3" t="str">
        <f>"210717410921"</f>
        <v>210717410921</v>
      </c>
      <c r="D25" s="3" t="s">
        <v>23</v>
      </c>
      <c r="E25" s="3" t="s">
        <v>24</v>
      </c>
    </row>
    <row r="26" spans="1:5" ht="30" customHeight="1">
      <c r="A26" s="3">
        <v>24</v>
      </c>
      <c r="B26" s="3" t="str">
        <f>"周凯青"</f>
        <v>周凯青</v>
      </c>
      <c r="C26" s="3" t="str">
        <f>"210717410907"</f>
        <v>210717410907</v>
      </c>
      <c r="D26" s="3" t="s">
        <v>23</v>
      </c>
      <c r="E26" s="3" t="s">
        <v>24</v>
      </c>
    </row>
    <row r="27" spans="1:5" ht="30" customHeight="1">
      <c r="A27" s="3">
        <v>25</v>
      </c>
      <c r="B27" s="3" t="str">
        <f>"刘小铭"</f>
        <v>刘小铭</v>
      </c>
      <c r="C27" s="3" t="str">
        <f>"210717410729"</f>
        <v>210717410729</v>
      </c>
      <c r="D27" s="3" t="s">
        <v>23</v>
      </c>
      <c r="E27" s="3" t="s">
        <v>24</v>
      </c>
    </row>
    <row r="28" spans="1:5" ht="30" customHeight="1">
      <c r="A28" s="3">
        <v>26</v>
      </c>
      <c r="B28" s="3" t="str">
        <f>"陈梓婷"</f>
        <v>陈梓婷</v>
      </c>
      <c r="C28" s="3" t="str">
        <f>"210717411006"</f>
        <v>210717411006</v>
      </c>
      <c r="D28" s="3" t="s">
        <v>23</v>
      </c>
      <c r="E28" s="3" t="s">
        <v>24</v>
      </c>
    </row>
    <row r="29" spans="1:5" ht="30" customHeight="1">
      <c r="A29" s="3">
        <v>27</v>
      </c>
      <c r="B29" s="3" t="str">
        <f>"肖琳"</f>
        <v>肖琳</v>
      </c>
      <c r="C29" s="3" t="str">
        <f>"210717411124"</f>
        <v>210717411124</v>
      </c>
      <c r="D29" s="3" t="s">
        <v>8</v>
      </c>
      <c r="E29" s="3" t="s">
        <v>25</v>
      </c>
    </row>
    <row r="30" spans="1:5" ht="30" customHeight="1">
      <c r="A30" s="3">
        <v>28</v>
      </c>
      <c r="B30" s="3" t="str">
        <f>"王琦"</f>
        <v>王琦</v>
      </c>
      <c r="C30" s="3" t="str">
        <f>"210717411420"</f>
        <v>210717411420</v>
      </c>
      <c r="D30" s="3" t="s">
        <v>8</v>
      </c>
      <c r="E30" s="3" t="s">
        <v>25</v>
      </c>
    </row>
    <row r="31" spans="1:5" ht="27.95" customHeight="1">
      <c r="A31" s="3">
        <v>29</v>
      </c>
      <c r="B31" s="3" t="str">
        <f>"彭洁"</f>
        <v>彭洁</v>
      </c>
      <c r="C31" s="3" t="str">
        <f>"210717411218"</f>
        <v>210717411218</v>
      </c>
      <c r="D31" s="3" t="s">
        <v>8</v>
      </c>
      <c r="E31" s="5" t="s">
        <v>25</v>
      </c>
    </row>
    <row r="32" spans="1:5" ht="30" customHeight="1">
      <c r="A32" s="3">
        <v>30</v>
      </c>
      <c r="B32" s="3" t="str">
        <f>"陈柳伊"</f>
        <v>陈柳伊</v>
      </c>
      <c r="C32" s="3" t="str">
        <f>"210717411427"</f>
        <v>210717411427</v>
      </c>
      <c r="D32" s="3" t="s">
        <v>8</v>
      </c>
      <c r="E32" s="3" t="s">
        <v>25</v>
      </c>
    </row>
    <row r="33" spans="1:5" ht="30" customHeight="1">
      <c r="A33" s="3">
        <v>31</v>
      </c>
      <c r="B33" s="3" t="str">
        <f>"尹红"</f>
        <v>尹红</v>
      </c>
      <c r="C33" s="3" t="str">
        <f>"210717424102"</f>
        <v>210717424102</v>
      </c>
      <c r="D33" s="3" t="s">
        <v>26</v>
      </c>
      <c r="E33" s="3" t="s">
        <v>27</v>
      </c>
    </row>
    <row r="34" spans="1:5" ht="30" customHeight="1">
      <c r="A34" s="3">
        <v>32</v>
      </c>
      <c r="B34" s="3" t="str">
        <f>"唐婷"</f>
        <v>唐婷</v>
      </c>
      <c r="C34" s="3" t="str">
        <f>"210717424108"</f>
        <v>210717424108</v>
      </c>
      <c r="D34" s="3" t="s">
        <v>26</v>
      </c>
      <c r="E34" s="3" t="s">
        <v>27</v>
      </c>
    </row>
    <row r="35" spans="1:5" ht="30" customHeight="1">
      <c r="A35" s="3">
        <v>33</v>
      </c>
      <c r="B35" s="3" t="str">
        <f>"魏尊"</f>
        <v>魏尊</v>
      </c>
      <c r="C35" s="3" t="str">
        <f>"210717424129"</f>
        <v>210717424129</v>
      </c>
      <c r="D35" s="3" t="s">
        <v>6</v>
      </c>
      <c r="E35" s="3" t="s">
        <v>28</v>
      </c>
    </row>
    <row r="36" spans="1:5" ht="30" customHeight="1">
      <c r="A36" s="3">
        <v>34</v>
      </c>
      <c r="B36" s="3" t="str">
        <f>"黄勐丹"</f>
        <v>黄勐丹</v>
      </c>
      <c r="C36" s="3" t="str">
        <f>"210717424130"</f>
        <v>210717424130</v>
      </c>
      <c r="D36" s="3" t="s">
        <v>6</v>
      </c>
      <c r="E36" s="3" t="s">
        <v>28</v>
      </c>
    </row>
    <row r="37" spans="1:5" ht="30" customHeight="1">
      <c r="A37" s="3">
        <v>35</v>
      </c>
      <c r="B37" s="3" t="str">
        <f>"谢露"</f>
        <v>谢露</v>
      </c>
      <c r="C37" s="3" t="str">
        <f>"210717424309"</f>
        <v>210717424309</v>
      </c>
      <c r="D37" s="3" t="s">
        <v>18</v>
      </c>
      <c r="E37" s="3" t="s">
        <v>29</v>
      </c>
    </row>
    <row r="38" spans="1:5" ht="29.1" customHeight="1">
      <c r="A38" s="3">
        <v>36</v>
      </c>
      <c r="B38" s="3" t="str">
        <f>"万艳"</f>
        <v>万艳</v>
      </c>
      <c r="C38" s="3" t="str">
        <f>"210717424304"</f>
        <v>210717424304</v>
      </c>
      <c r="D38" s="3" t="s">
        <v>18</v>
      </c>
      <c r="E38" s="5" t="s">
        <v>29</v>
      </c>
    </row>
    <row r="39" spans="1:5" ht="30" customHeight="1">
      <c r="A39" s="3">
        <v>37</v>
      </c>
      <c r="B39" s="3" t="str">
        <f>"唐琴"</f>
        <v>唐琴</v>
      </c>
      <c r="C39" s="3" t="str">
        <f>"210717424508"</f>
        <v>210717424508</v>
      </c>
      <c r="D39" s="3" t="s">
        <v>8</v>
      </c>
      <c r="E39" s="3" t="s">
        <v>30</v>
      </c>
    </row>
    <row r="40" spans="1:5" ht="30" customHeight="1">
      <c r="A40" s="3">
        <v>38</v>
      </c>
      <c r="B40" s="3" t="str">
        <f>"黄琼"</f>
        <v>黄琼</v>
      </c>
      <c r="C40" s="3" t="str">
        <f>"210717424804"</f>
        <v>210717424804</v>
      </c>
      <c r="D40" s="3" t="s">
        <v>8</v>
      </c>
      <c r="E40" s="3" t="s">
        <v>30</v>
      </c>
    </row>
    <row r="41" spans="1:5" ht="30" customHeight="1">
      <c r="A41" s="3">
        <v>39</v>
      </c>
      <c r="B41" s="3" t="str">
        <f>"郭倩"</f>
        <v>郭倩</v>
      </c>
      <c r="C41" s="3" t="str">
        <f>"210717424420"</f>
        <v>210717424420</v>
      </c>
      <c r="D41" s="3" t="s">
        <v>8</v>
      </c>
      <c r="E41" s="3" t="s">
        <v>30</v>
      </c>
    </row>
    <row r="42" spans="1:5" ht="30" customHeight="1">
      <c r="A42" s="3">
        <v>40</v>
      </c>
      <c r="B42" s="3" t="str">
        <f>"程衡露"</f>
        <v>程衡露</v>
      </c>
      <c r="C42" s="3" t="str">
        <f>"210717424802"</f>
        <v>210717424802</v>
      </c>
      <c r="D42" s="3" t="s">
        <v>8</v>
      </c>
      <c r="E42" s="3" t="s">
        <v>30</v>
      </c>
    </row>
    <row r="43" spans="1:5" ht="30" customHeight="1">
      <c r="A43" s="3">
        <v>41</v>
      </c>
      <c r="B43" s="3" t="str">
        <f>"朱艳"</f>
        <v>朱艳</v>
      </c>
      <c r="C43" s="3" t="str">
        <f>"210717427016"</f>
        <v>210717427016</v>
      </c>
      <c r="D43" s="3" t="s">
        <v>10</v>
      </c>
      <c r="E43" s="3" t="s">
        <v>31</v>
      </c>
    </row>
    <row r="44" spans="1:5" ht="30" customHeight="1">
      <c r="A44" s="3">
        <v>42</v>
      </c>
      <c r="B44" s="3" t="str">
        <f>"张琪皑"</f>
        <v>张琪皑</v>
      </c>
      <c r="C44" s="3" t="str">
        <f>"210717426715"</f>
        <v>210717426715</v>
      </c>
      <c r="D44" s="3" t="s">
        <v>10</v>
      </c>
      <c r="E44" s="3" t="s">
        <v>31</v>
      </c>
    </row>
    <row r="45" spans="1:5" ht="32.1" customHeight="1">
      <c r="A45" s="3">
        <v>43</v>
      </c>
      <c r="B45" s="3" t="str">
        <f>"罗雪婷"</f>
        <v>罗雪婷</v>
      </c>
      <c r="C45" s="3" t="str">
        <f>"210717428227"</f>
        <v>210717428227</v>
      </c>
      <c r="D45" s="3" t="s">
        <v>6</v>
      </c>
      <c r="E45" s="5" t="s">
        <v>32</v>
      </c>
    </row>
    <row r="46" spans="1:5" ht="30" customHeight="1">
      <c r="A46" s="3">
        <v>44</v>
      </c>
      <c r="B46" s="3" t="str">
        <f>"吴昭仪"</f>
        <v>吴昭仪</v>
      </c>
      <c r="C46" s="3" t="str">
        <f>"210717428229"</f>
        <v>210717428229</v>
      </c>
      <c r="D46" s="3" t="s">
        <v>6</v>
      </c>
      <c r="E46" s="3" t="s">
        <v>32</v>
      </c>
    </row>
    <row r="47" spans="1:5" ht="32.1" customHeight="1">
      <c r="A47" s="3">
        <v>45</v>
      </c>
      <c r="B47" s="3" t="s">
        <v>33</v>
      </c>
      <c r="C47" s="7" t="s">
        <v>34</v>
      </c>
      <c r="D47" s="3" t="s">
        <v>18</v>
      </c>
      <c r="E47" s="5" t="s">
        <v>35</v>
      </c>
    </row>
    <row r="48" spans="1:5" ht="30" customHeight="1">
      <c r="A48" s="3">
        <v>46</v>
      </c>
      <c r="B48" s="3" t="str">
        <f>"何雨珊"</f>
        <v>何雨珊</v>
      </c>
      <c r="C48" s="3" t="str">
        <f>"210717427504"</f>
        <v>210717427504</v>
      </c>
      <c r="D48" s="3" t="s">
        <v>18</v>
      </c>
      <c r="E48" s="3" t="s">
        <v>35</v>
      </c>
    </row>
    <row r="49" spans="1:5" ht="30" customHeight="1">
      <c r="A49" s="3">
        <v>47</v>
      </c>
      <c r="B49" s="3" t="str">
        <f>"谢婷"</f>
        <v>谢婷</v>
      </c>
      <c r="C49" s="3" t="str">
        <f>"210717427528"</f>
        <v>210717427528</v>
      </c>
      <c r="D49" s="3" t="s">
        <v>21</v>
      </c>
      <c r="E49" s="3" t="s">
        <v>36</v>
      </c>
    </row>
    <row r="50" spans="1:5" ht="30" customHeight="1">
      <c r="A50" s="3">
        <v>48</v>
      </c>
      <c r="B50" s="3" t="str">
        <f>"罗子怡"</f>
        <v>罗子怡</v>
      </c>
      <c r="C50" s="3" t="str">
        <f>"210717427517"</f>
        <v>210717427517</v>
      </c>
      <c r="D50" s="3" t="s">
        <v>21</v>
      </c>
      <c r="E50" s="3" t="s">
        <v>36</v>
      </c>
    </row>
    <row r="51" spans="1:5" ht="30" customHeight="1">
      <c r="A51" s="3">
        <v>49</v>
      </c>
      <c r="B51" s="3" t="str">
        <f>"李雨璐"</f>
        <v>李雨璐</v>
      </c>
      <c r="C51" s="3" t="str">
        <f>"210717427730"</f>
        <v>210717427730</v>
      </c>
      <c r="D51" s="3" t="s">
        <v>8</v>
      </c>
      <c r="E51" s="3" t="s">
        <v>37</v>
      </c>
    </row>
    <row r="52" spans="1:5" ht="30" customHeight="1">
      <c r="A52" s="3">
        <v>50</v>
      </c>
      <c r="B52" s="3" t="str">
        <f>"柳璇"</f>
        <v>柳璇</v>
      </c>
      <c r="C52" s="3" t="str">
        <f>"210717427611"</f>
        <v>210717427611</v>
      </c>
      <c r="D52" s="3" t="s">
        <v>8</v>
      </c>
      <c r="E52" s="3" t="s">
        <v>37</v>
      </c>
    </row>
    <row r="53" spans="1:5" ht="27.95" customHeight="1">
      <c r="A53" s="3">
        <v>51</v>
      </c>
      <c r="B53" s="3" t="str">
        <f>"谌露婵"</f>
        <v>谌露婵</v>
      </c>
      <c r="C53" s="3" t="str">
        <f>"210717427024"</f>
        <v>210717427024</v>
      </c>
      <c r="D53" s="3" t="s">
        <v>6</v>
      </c>
      <c r="E53" s="5" t="s">
        <v>38</v>
      </c>
    </row>
    <row r="54" spans="1:5" ht="30" customHeight="1">
      <c r="A54" s="3">
        <v>52</v>
      </c>
      <c r="B54" s="3" t="str">
        <f>"赵文强"</f>
        <v>赵文强</v>
      </c>
      <c r="C54" s="3" t="str">
        <f>"210717427022"</f>
        <v>210717427022</v>
      </c>
      <c r="D54" s="3" t="s">
        <v>6</v>
      </c>
      <c r="E54" s="3" t="s">
        <v>38</v>
      </c>
    </row>
    <row r="55" spans="1:5" ht="30" customHeight="1">
      <c r="A55" s="3">
        <v>53</v>
      </c>
      <c r="B55" s="3" t="str">
        <f>"王倩"</f>
        <v>王倩</v>
      </c>
      <c r="C55" s="3" t="str">
        <f>"210717427029"</f>
        <v>210717427029</v>
      </c>
      <c r="D55" s="3" t="s">
        <v>21</v>
      </c>
      <c r="E55" s="3" t="s">
        <v>39</v>
      </c>
    </row>
    <row r="56" spans="1:5" ht="35.1" customHeight="1">
      <c r="A56" s="3">
        <v>54</v>
      </c>
      <c r="B56" s="3" t="s">
        <v>40</v>
      </c>
      <c r="C56" s="6" t="s">
        <v>41</v>
      </c>
      <c r="D56" s="3" t="s">
        <v>21</v>
      </c>
      <c r="E56" s="5" t="s">
        <v>39</v>
      </c>
    </row>
    <row r="57" spans="1:5" ht="30" customHeight="1">
      <c r="A57" s="3">
        <v>55</v>
      </c>
      <c r="B57" s="3" t="str">
        <f>"张玉婷"</f>
        <v>张玉婷</v>
      </c>
      <c r="C57" s="3" t="str">
        <f>"210717427113"</f>
        <v>210717427113</v>
      </c>
      <c r="D57" s="3" t="s">
        <v>42</v>
      </c>
      <c r="E57" s="3" t="s">
        <v>43</v>
      </c>
    </row>
    <row r="58" spans="1:5" ht="30" customHeight="1">
      <c r="A58" s="3">
        <v>56</v>
      </c>
      <c r="B58" s="3" t="str">
        <f>"刘红云"</f>
        <v>刘红云</v>
      </c>
      <c r="C58" s="3" t="str">
        <f>"210717427108"</f>
        <v>210717427108</v>
      </c>
      <c r="D58" s="3" t="s">
        <v>42</v>
      </c>
      <c r="E58" s="3" t="s">
        <v>43</v>
      </c>
    </row>
    <row r="59" spans="1:5" ht="27.95" customHeight="1">
      <c r="A59" s="3">
        <v>57</v>
      </c>
      <c r="B59" s="3" t="str">
        <f>"刘瑶"</f>
        <v>刘瑶</v>
      </c>
      <c r="C59" s="3" t="str">
        <f>"210717427127"</f>
        <v>210717427127</v>
      </c>
      <c r="D59" s="3" t="s">
        <v>6</v>
      </c>
      <c r="E59" s="5" t="s">
        <v>44</v>
      </c>
    </row>
    <row r="60" spans="1:5" ht="30" customHeight="1">
      <c r="A60" s="3">
        <v>58</v>
      </c>
      <c r="B60" s="3" t="str">
        <f>"李雪梅"</f>
        <v>李雪梅</v>
      </c>
      <c r="C60" s="3" t="str">
        <f>"210717427123"</f>
        <v>210717427123</v>
      </c>
      <c r="D60" s="3" t="s">
        <v>6</v>
      </c>
      <c r="E60" s="3" t="s">
        <v>44</v>
      </c>
    </row>
    <row r="61" spans="1:5" ht="30" customHeight="1">
      <c r="A61" s="3">
        <v>59</v>
      </c>
      <c r="B61" s="3" t="str">
        <f>"刘摇"</f>
        <v>刘摇</v>
      </c>
      <c r="C61" s="3" t="str">
        <f>"210717427218"</f>
        <v>210717427218</v>
      </c>
      <c r="D61" s="3" t="s">
        <v>45</v>
      </c>
      <c r="E61" s="3" t="s">
        <v>46</v>
      </c>
    </row>
    <row r="62" spans="1:5" ht="30" customHeight="1">
      <c r="A62" s="3">
        <v>60</v>
      </c>
      <c r="B62" s="3" t="str">
        <f>"王亚丹"</f>
        <v>王亚丹</v>
      </c>
      <c r="C62" s="3" t="str">
        <f>"210717427302"</f>
        <v>210717427302</v>
      </c>
      <c r="D62" s="3" t="s">
        <v>45</v>
      </c>
      <c r="E62" s="3" t="s">
        <v>46</v>
      </c>
    </row>
    <row r="63" spans="1:5" ht="30" customHeight="1">
      <c r="A63" s="3">
        <v>61</v>
      </c>
      <c r="B63" s="3" t="str">
        <f>"雷薇"</f>
        <v>雷薇</v>
      </c>
      <c r="C63" s="3" t="str">
        <f>"210717413926"</f>
        <v>210717413926</v>
      </c>
      <c r="D63" s="3" t="s">
        <v>18</v>
      </c>
      <c r="E63" s="3" t="s">
        <v>47</v>
      </c>
    </row>
    <row r="64" spans="1:5" ht="30" customHeight="1">
      <c r="A64" s="3">
        <v>62</v>
      </c>
      <c r="B64" s="3" t="str">
        <f>"于红"</f>
        <v>于红</v>
      </c>
      <c r="C64" s="3" t="str">
        <f>"210717413922"</f>
        <v>210717413922</v>
      </c>
      <c r="D64" s="3" t="s">
        <v>18</v>
      </c>
      <c r="E64" s="3" t="s">
        <v>47</v>
      </c>
    </row>
    <row r="65" spans="1:5" ht="30" customHeight="1">
      <c r="A65" s="3">
        <v>63</v>
      </c>
      <c r="B65" s="3" t="str">
        <f>"张菊"</f>
        <v>张菊</v>
      </c>
      <c r="C65" s="3" t="str">
        <f>"210717414004"</f>
        <v>210717414004</v>
      </c>
      <c r="D65" s="3" t="s">
        <v>21</v>
      </c>
      <c r="E65" s="3" t="s">
        <v>48</v>
      </c>
    </row>
    <row r="66" spans="1:5" ht="30" customHeight="1">
      <c r="A66" s="3">
        <v>64</v>
      </c>
      <c r="B66" s="3" t="str">
        <f>"廖越丽"</f>
        <v>廖越丽</v>
      </c>
      <c r="C66" s="3" t="str">
        <f>"210717413928"</f>
        <v>210717413928</v>
      </c>
      <c r="D66" s="3" t="s">
        <v>21</v>
      </c>
      <c r="E66" s="3" t="s">
        <v>48</v>
      </c>
    </row>
    <row r="67" spans="1:5" ht="30" customHeight="1">
      <c r="A67" s="3">
        <v>65</v>
      </c>
      <c r="B67" s="3" t="str">
        <f>"周瑶"</f>
        <v>周瑶</v>
      </c>
      <c r="C67" s="3" t="str">
        <f>"210717414018"</f>
        <v>210717414018</v>
      </c>
      <c r="D67" s="3" t="s">
        <v>23</v>
      </c>
      <c r="E67" s="3" t="s">
        <v>49</v>
      </c>
    </row>
    <row r="68" spans="1:5" ht="30" customHeight="1">
      <c r="A68" s="3">
        <v>66</v>
      </c>
      <c r="B68" s="3" t="str">
        <f>"丁佳惠"</f>
        <v>丁佳惠</v>
      </c>
      <c r="C68" s="3" t="str">
        <f>"210717414011"</f>
        <v>210717414011</v>
      </c>
      <c r="D68" s="3" t="s">
        <v>23</v>
      </c>
      <c r="E68" s="3" t="s">
        <v>49</v>
      </c>
    </row>
    <row r="69" spans="1:5" ht="30" customHeight="1">
      <c r="A69" s="3">
        <v>67</v>
      </c>
      <c r="B69" s="3" t="str">
        <f>"常薇"</f>
        <v>常薇</v>
      </c>
      <c r="C69" s="3" t="str">
        <f>"210717412005"</f>
        <v>210717412005</v>
      </c>
      <c r="D69" s="3" t="s">
        <v>50</v>
      </c>
      <c r="E69" s="3" t="s">
        <v>51</v>
      </c>
    </row>
    <row r="70" spans="1:5" ht="30" customHeight="1">
      <c r="A70" s="3">
        <v>68</v>
      </c>
      <c r="B70" s="3" t="str">
        <f>"段倩"</f>
        <v>段倩</v>
      </c>
      <c r="C70" s="3" t="str">
        <f>"210717411803"</f>
        <v>210717411803</v>
      </c>
      <c r="D70" s="3" t="s">
        <v>50</v>
      </c>
      <c r="E70" s="3" t="s">
        <v>51</v>
      </c>
    </row>
    <row r="71" spans="1:5" ht="30" customHeight="1">
      <c r="A71" s="3">
        <v>69</v>
      </c>
      <c r="B71" s="3" t="str">
        <f>"李讷"</f>
        <v>李讷</v>
      </c>
      <c r="C71" s="3" t="str">
        <f>"210717411712"</f>
        <v>210717411712</v>
      </c>
      <c r="D71" s="3" t="s">
        <v>50</v>
      </c>
      <c r="E71" s="3" t="s">
        <v>51</v>
      </c>
    </row>
    <row r="72" spans="1:5" ht="30" customHeight="1">
      <c r="A72" s="3">
        <v>70</v>
      </c>
      <c r="B72" s="3" t="str">
        <f>"陈丽萍"</f>
        <v>陈丽萍</v>
      </c>
      <c r="C72" s="3" t="str">
        <f>"210717411726"</f>
        <v>210717411726</v>
      </c>
      <c r="D72" s="3" t="s">
        <v>50</v>
      </c>
      <c r="E72" s="3" t="s">
        <v>51</v>
      </c>
    </row>
    <row r="73" spans="1:5" ht="30" customHeight="1">
      <c r="A73" s="3">
        <v>71</v>
      </c>
      <c r="B73" s="3" t="str">
        <f>"管珊珊"</f>
        <v>管珊珊</v>
      </c>
      <c r="C73" s="3" t="str">
        <f>"210717412211"</f>
        <v>210717412211</v>
      </c>
      <c r="D73" s="3" t="s">
        <v>6</v>
      </c>
      <c r="E73" s="3" t="s">
        <v>52</v>
      </c>
    </row>
    <row r="74" spans="1:5" ht="30" customHeight="1">
      <c r="A74" s="3">
        <v>72</v>
      </c>
      <c r="B74" s="3" t="str">
        <f>"宁恒利"</f>
        <v>宁恒利</v>
      </c>
      <c r="C74" s="3" t="str">
        <f>"210717412114"</f>
        <v>210717412114</v>
      </c>
      <c r="D74" s="3" t="s">
        <v>6</v>
      </c>
      <c r="E74" s="3" t="s">
        <v>52</v>
      </c>
    </row>
    <row r="75" spans="1:5" ht="30" customHeight="1">
      <c r="A75" s="3">
        <v>73</v>
      </c>
      <c r="B75" s="3" t="str">
        <f>"杨丽萍"</f>
        <v>杨丽萍</v>
      </c>
      <c r="C75" s="3" t="str">
        <f>"210717412125"</f>
        <v>210717412125</v>
      </c>
      <c r="D75" s="3" t="s">
        <v>6</v>
      </c>
      <c r="E75" s="3" t="s">
        <v>52</v>
      </c>
    </row>
    <row r="76" spans="1:5" ht="30" customHeight="1">
      <c r="A76" s="3">
        <v>74</v>
      </c>
      <c r="B76" s="3" t="str">
        <f>"蒋晔"</f>
        <v>蒋晔</v>
      </c>
      <c r="C76" s="3" t="str">
        <f>"210717412303"</f>
        <v>210717412303</v>
      </c>
      <c r="D76" s="3" t="s">
        <v>6</v>
      </c>
      <c r="E76" s="3" t="s">
        <v>52</v>
      </c>
    </row>
    <row r="77" spans="1:5" ht="30" customHeight="1">
      <c r="A77" s="3">
        <v>75</v>
      </c>
      <c r="B77" s="3" t="str">
        <f>"李慧"</f>
        <v>李慧</v>
      </c>
      <c r="C77" s="3" t="str">
        <f>"210717412228"</f>
        <v>210717412228</v>
      </c>
      <c r="D77" s="3" t="s">
        <v>6</v>
      </c>
      <c r="E77" s="3" t="s">
        <v>52</v>
      </c>
    </row>
    <row r="78" spans="1:5" ht="30" customHeight="1">
      <c r="A78" s="3">
        <v>76</v>
      </c>
      <c r="B78" s="3" t="s">
        <v>53</v>
      </c>
      <c r="C78" s="3" t="str">
        <f>"210717412307"</f>
        <v>210717412307</v>
      </c>
      <c r="D78" s="3" t="s">
        <v>6</v>
      </c>
      <c r="E78" s="3" t="s">
        <v>52</v>
      </c>
    </row>
    <row r="79" spans="1:5" ht="30" customHeight="1">
      <c r="A79" s="3">
        <v>77</v>
      </c>
      <c r="B79" s="3" t="str">
        <f>"冯菲"</f>
        <v>冯菲</v>
      </c>
      <c r="C79" s="3" t="str">
        <f>"210717412329"</f>
        <v>210717412329</v>
      </c>
      <c r="D79" s="3" t="s">
        <v>18</v>
      </c>
      <c r="E79" s="3" t="s">
        <v>54</v>
      </c>
    </row>
    <row r="80" spans="1:5" ht="30" customHeight="1">
      <c r="A80" s="3">
        <v>78</v>
      </c>
      <c r="B80" s="3" t="str">
        <f>"钟辉"</f>
        <v>钟辉</v>
      </c>
      <c r="C80" s="3" t="str">
        <f>"210717412408"</f>
        <v>210717412408</v>
      </c>
      <c r="D80" s="3" t="s">
        <v>18</v>
      </c>
      <c r="E80" s="3" t="s">
        <v>54</v>
      </c>
    </row>
    <row r="81" spans="1:5" ht="30" customHeight="1">
      <c r="A81" s="3">
        <v>79</v>
      </c>
      <c r="B81" s="3" t="str">
        <f>"李祝君"</f>
        <v>李祝君</v>
      </c>
      <c r="C81" s="3" t="str">
        <f>"210717412428"</f>
        <v>210717412428</v>
      </c>
      <c r="D81" s="3" t="s">
        <v>23</v>
      </c>
      <c r="E81" s="3" t="s">
        <v>55</v>
      </c>
    </row>
    <row r="82" spans="1:5" ht="30" customHeight="1">
      <c r="A82" s="3">
        <v>80</v>
      </c>
      <c r="B82" s="3" t="str">
        <f>"周远志"</f>
        <v>周远志</v>
      </c>
      <c r="C82" s="3" t="str">
        <f>"210717412424"</f>
        <v>210717412424</v>
      </c>
      <c r="D82" s="3" t="s">
        <v>23</v>
      </c>
      <c r="E82" s="3" t="s">
        <v>55</v>
      </c>
    </row>
    <row r="83" spans="1:5" ht="30" customHeight="1">
      <c r="A83" s="3">
        <v>81</v>
      </c>
      <c r="B83" s="3" t="str">
        <f>"曹娟"</f>
        <v>曹娟</v>
      </c>
      <c r="C83" s="3" t="str">
        <f>"210717412918"</f>
        <v>210717412918</v>
      </c>
      <c r="D83" s="3" t="s">
        <v>8</v>
      </c>
      <c r="E83" s="3" t="s">
        <v>56</v>
      </c>
    </row>
    <row r="84" spans="1:5" ht="30" customHeight="1">
      <c r="A84" s="3">
        <v>82</v>
      </c>
      <c r="B84" s="3" t="str">
        <f>"张冠耀"</f>
        <v>张冠耀</v>
      </c>
      <c r="C84" s="3" t="str">
        <f>"210717412509"</f>
        <v>210717412509</v>
      </c>
      <c r="D84" s="3" t="s">
        <v>8</v>
      </c>
      <c r="E84" s="3" t="s">
        <v>56</v>
      </c>
    </row>
    <row r="85" spans="1:5" ht="30" customHeight="1">
      <c r="A85" s="3">
        <v>83</v>
      </c>
      <c r="B85" s="3" t="str">
        <f>"曾林艳"</f>
        <v>曾林艳</v>
      </c>
      <c r="C85" s="3" t="str">
        <f>"210717412605"</f>
        <v>210717412605</v>
      </c>
      <c r="D85" s="3" t="s">
        <v>8</v>
      </c>
      <c r="E85" s="3" t="s">
        <v>56</v>
      </c>
    </row>
    <row r="86" spans="1:5" ht="30" customHeight="1">
      <c r="A86" s="3">
        <v>84</v>
      </c>
      <c r="B86" s="3" t="str">
        <f>"谢铋莎"</f>
        <v>谢铋莎</v>
      </c>
      <c r="C86" s="3" t="str">
        <f>"210717412809"</f>
        <v>210717412809</v>
      </c>
      <c r="D86" s="3" t="s">
        <v>8</v>
      </c>
      <c r="E86" s="3" t="s">
        <v>56</v>
      </c>
    </row>
    <row r="87" spans="1:5" ht="30" customHeight="1">
      <c r="A87" s="3">
        <v>85</v>
      </c>
      <c r="B87" s="3" t="str">
        <f>"梁志平"</f>
        <v>梁志平</v>
      </c>
      <c r="C87" s="3" t="str">
        <f>"210717413214"</f>
        <v>210717413214</v>
      </c>
      <c r="D87" s="3" t="s">
        <v>8</v>
      </c>
      <c r="E87" s="3" t="s">
        <v>56</v>
      </c>
    </row>
    <row r="88" spans="1:5" ht="30" customHeight="1">
      <c r="A88" s="3">
        <v>86</v>
      </c>
      <c r="B88" s="3" t="str">
        <f>"刘林娜"</f>
        <v>刘林娜</v>
      </c>
      <c r="C88" s="3" t="str">
        <f>"210717413612"</f>
        <v>210717413612</v>
      </c>
      <c r="D88" s="3" t="s">
        <v>8</v>
      </c>
      <c r="E88" s="3" t="s">
        <v>56</v>
      </c>
    </row>
    <row r="89" spans="1:5" ht="30" customHeight="1">
      <c r="A89" s="3">
        <v>87</v>
      </c>
      <c r="B89" s="3" t="str">
        <f>"邱嘉星"</f>
        <v>邱嘉星</v>
      </c>
      <c r="C89" s="3" t="str">
        <f>"210717412926"</f>
        <v>210717412926</v>
      </c>
      <c r="D89" s="3" t="s">
        <v>8</v>
      </c>
      <c r="E89" s="3" t="s">
        <v>56</v>
      </c>
    </row>
    <row r="90" spans="1:5" ht="30" customHeight="1">
      <c r="A90" s="3">
        <v>88</v>
      </c>
      <c r="B90" s="3" t="str">
        <f>"刘鑫洪"</f>
        <v>刘鑫洪</v>
      </c>
      <c r="C90" s="3" t="str">
        <f>"210717412719"</f>
        <v>210717412719</v>
      </c>
      <c r="D90" s="3" t="s">
        <v>8</v>
      </c>
      <c r="E90" s="3" t="s">
        <v>56</v>
      </c>
    </row>
    <row r="91" spans="1:5" ht="30" customHeight="1">
      <c r="A91" s="3">
        <v>89</v>
      </c>
      <c r="B91" s="3" t="str">
        <f>"何婷"</f>
        <v>何婷</v>
      </c>
      <c r="C91" s="3" t="str">
        <f>"210717412622"</f>
        <v>210717412622</v>
      </c>
      <c r="D91" s="3" t="s">
        <v>8</v>
      </c>
      <c r="E91" s="3" t="s">
        <v>56</v>
      </c>
    </row>
    <row r="92" spans="1:5" ht="30" customHeight="1">
      <c r="A92" s="3">
        <v>90</v>
      </c>
      <c r="B92" s="3" t="str">
        <f>"罗晗"</f>
        <v>罗晗</v>
      </c>
      <c r="C92" s="3" t="str">
        <f>"210717412725"</f>
        <v>210717412725</v>
      </c>
      <c r="D92" s="3" t="s">
        <v>8</v>
      </c>
      <c r="E92" s="3" t="s">
        <v>56</v>
      </c>
    </row>
    <row r="93" spans="1:5" ht="30" customHeight="1">
      <c r="A93" s="3">
        <v>91</v>
      </c>
      <c r="B93" s="3" t="str">
        <f>"谢雪"</f>
        <v>谢雪</v>
      </c>
      <c r="C93" s="3" t="str">
        <f>"210717413425"</f>
        <v>210717413425</v>
      </c>
      <c r="D93" s="3" t="s">
        <v>8</v>
      </c>
      <c r="E93" s="3" t="s">
        <v>56</v>
      </c>
    </row>
    <row r="94" spans="1:5" ht="30" customHeight="1">
      <c r="A94" s="3">
        <v>92</v>
      </c>
      <c r="B94" s="3" t="str">
        <f>"余绒"</f>
        <v>余绒</v>
      </c>
      <c r="C94" s="3" t="str">
        <f>"210717412722"</f>
        <v>210717412722</v>
      </c>
      <c r="D94" s="3" t="s">
        <v>8</v>
      </c>
      <c r="E94" s="3" t="s">
        <v>56</v>
      </c>
    </row>
    <row r="95" spans="1:5" ht="30" customHeight="1">
      <c r="A95" s="3">
        <v>93</v>
      </c>
      <c r="B95" s="3" t="str">
        <f>"刘琪"</f>
        <v>刘琪</v>
      </c>
      <c r="C95" s="3" t="str">
        <f>"210717412519"</f>
        <v>210717412519</v>
      </c>
      <c r="D95" s="3" t="s">
        <v>8</v>
      </c>
      <c r="E95" s="3" t="s">
        <v>56</v>
      </c>
    </row>
    <row r="96" spans="1:5" ht="30" customHeight="1">
      <c r="A96" s="3">
        <v>94</v>
      </c>
      <c r="B96" s="3" t="str">
        <f>"彭思娓"</f>
        <v>彭思娓</v>
      </c>
      <c r="C96" s="3" t="str">
        <f>"210717412615"</f>
        <v>210717412615</v>
      </c>
      <c r="D96" s="3" t="s">
        <v>8</v>
      </c>
      <c r="E96" s="3" t="s">
        <v>56</v>
      </c>
    </row>
    <row r="97" spans="1:5" ht="30" customHeight="1">
      <c r="A97" s="3">
        <v>95</v>
      </c>
      <c r="B97" s="3" t="str">
        <f>"肖涛"</f>
        <v>肖涛</v>
      </c>
      <c r="C97" s="3" t="str">
        <f>"210717412708"</f>
        <v>210717412708</v>
      </c>
      <c r="D97" s="3" t="s">
        <v>8</v>
      </c>
      <c r="E97" s="3" t="s">
        <v>56</v>
      </c>
    </row>
    <row r="98" spans="1:5" ht="30" customHeight="1">
      <c r="A98" s="3">
        <v>96</v>
      </c>
      <c r="B98" s="3" t="str">
        <f>"李冰"</f>
        <v>李冰</v>
      </c>
      <c r="C98" s="3" t="str">
        <f>"210717413312"</f>
        <v>210717413312</v>
      </c>
      <c r="D98" s="3" t="s">
        <v>8</v>
      </c>
      <c r="E98" s="3" t="s">
        <v>56</v>
      </c>
    </row>
    <row r="99" spans="1:5" ht="30" customHeight="1">
      <c r="A99" s="3">
        <v>97</v>
      </c>
      <c r="B99" s="3" t="str">
        <f>"罗婧"</f>
        <v>罗婧</v>
      </c>
      <c r="C99" s="3" t="str">
        <f>"210717424905"</f>
        <v>210717424905</v>
      </c>
      <c r="D99" s="3" t="s">
        <v>6</v>
      </c>
      <c r="E99" s="3" t="s">
        <v>57</v>
      </c>
    </row>
    <row r="100" spans="1:5" ht="30" customHeight="1">
      <c r="A100" s="3">
        <v>98</v>
      </c>
      <c r="B100" s="3" t="str">
        <f>"陈彩云"</f>
        <v>陈彩云</v>
      </c>
      <c r="C100" s="3" t="str">
        <f>"210717425006"</f>
        <v>210717425006</v>
      </c>
      <c r="D100" s="3" t="s">
        <v>6</v>
      </c>
      <c r="E100" s="3" t="s">
        <v>57</v>
      </c>
    </row>
    <row r="101" spans="1:5" ht="30" customHeight="1">
      <c r="A101" s="3">
        <v>99</v>
      </c>
      <c r="B101" s="3" t="str">
        <f>"吴燕君"</f>
        <v>吴燕君</v>
      </c>
      <c r="C101" s="3" t="str">
        <f>"210717424929"</f>
        <v>210717424929</v>
      </c>
      <c r="D101" s="3" t="s">
        <v>6</v>
      </c>
      <c r="E101" s="3" t="s">
        <v>57</v>
      </c>
    </row>
    <row r="102" spans="1:5" ht="30" customHeight="1">
      <c r="A102" s="3">
        <v>100</v>
      </c>
      <c r="B102" s="3" t="str">
        <f>"贺翠华"</f>
        <v>贺翠华</v>
      </c>
      <c r="C102" s="3" t="str">
        <f>"210717425015"</f>
        <v>210717425015</v>
      </c>
      <c r="D102" s="3" t="s">
        <v>6</v>
      </c>
      <c r="E102" s="3" t="s">
        <v>57</v>
      </c>
    </row>
    <row r="103" spans="1:5" ht="30" customHeight="1">
      <c r="A103" s="3">
        <v>101</v>
      </c>
      <c r="B103" s="3" t="str">
        <f>"胡涛"</f>
        <v>胡涛</v>
      </c>
      <c r="C103" s="3" t="str">
        <f>"210717425117"</f>
        <v>210717425117</v>
      </c>
      <c r="D103" s="3" t="s">
        <v>16</v>
      </c>
      <c r="E103" s="3" t="s">
        <v>58</v>
      </c>
    </row>
    <row r="104" spans="1:5" ht="30" customHeight="1">
      <c r="A104" s="3">
        <v>102</v>
      </c>
      <c r="B104" s="3" t="str">
        <f>"袁丹丹"</f>
        <v>袁丹丹</v>
      </c>
      <c r="C104" s="3" t="str">
        <f>"210717425218"</f>
        <v>210717425218</v>
      </c>
      <c r="D104" s="3" t="s">
        <v>16</v>
      </c>
      <c r="E104" s="3" t="s">
        <v>58</v>
      </c>
    </row>
    <row r="105" spans="1:5" ht="30" customHeight="1">
      <c r="A105" s="3">
        <v>103</v>
      </c>
      <c r="B105" s="3" t="str">
        <f>"贺宏伟"</f>
        <v>贺宏伟</v>
      </c>
      <c r="C105" s="3" t="str">
        <f>"210717425329"</f>
        <v>210717425329</v>
      </c>
      <c r="D105" s="3" t="s">
        <v>18</v>
      </c>
      <c r="E105" s="3" t="s">
        <v>59</v>
      </c>
    </row>
    <row r="106" spans="1:5" ht="30" customHeight="1">
      <c r="A106" s="3">
        <v>104</v>
      </c>
      <c r="B106" s="3" t="str">
        <f>"曹国强"</f>
        <v>曹国强</v>
      </c>
      <c r="C106" s="3" t="str">
        <f>"210717425309"</f>
        <v>210717425309</v>
      </c>
      <c r="D106" s="3" t="s">
        <v>18</v>
      </c>
      <c r="E106" s="3" t="s">
        <v>59</v>
      </c>
    </row>
    <row r="107" spans="1:5" ht="30" customHeight="1">
      <c r="A107" s="3">
        <v>105</v>
      </c>
      <c r="B107" s="3" t="str">
        <f>"凌丽君"</f>
        <v>凌丽君</v>
      </c>
      <c r="C107" s="3" t="str">
        <f>"210717425712"</f>
        <v>210717425712</v>
      </c>
      <c r="D107" s="3" t="s">
        <v>21</v>
      </c>
      <c r="E107" s="3" t="s">
        <v>60</v>
      </c>
    </row>
    <row r="108" spans="1:5" ht="30" customHeight="1">
      <c r="A108" s="3">
        <v>106</v>
      </c>
      <c r="B108" s="3" t="str">
        <f>"张娴"</f>
        <v>张娴</v>
      </c>
      <c r="C108" s="3" t="str">
        <f>"210717425503"</f>
        <v>210717425503</v>
      </c>
      <c r="D108" s="3" t="s">
        <v>21</v>
      </c>
      <c r="E108" s="3" t="s">
        <v>60</v>
      </c>
    </row>
    <row r="109" spans="1:5" ht="30" customHeight="1">
      <c r="A109" s="3">
        <v>107</v>
      </c>
      <c r="B109" s="3" t="str">
        <f>"陆梦"</f>
        <v>陆梦</v>
      </c>
      <c r="C109" s="3" t="str">
        <f>"210717425607"</f>
        <v>210717425607</v>
      </c>
      <c r="D109" s="3" t="s">
        <v>21</v>
      </c>
      <c r="E109" s="3" t="s">
        <v>60</v>
      </c>
    </row>
    <row r="110" spans="1:5" ht="30" customHeight="1">
      <c r="A110" s="3">
        <v>108</v>
      </c>
      <c r="B110" s="3" t="str">
        <f>"彭艳君"</f>
        <v>彭艳君</v>
      </c>
      <c r="C110" s="3" t="str">
        <f>"210717425527"</f>
        <v>210717425527</v>
      </c>
      <c r="D110" s="3" t="s">
        <v>21</v>
      </c>
      <c r="E110" s="3" t="s">
        <v>60</v>
      </c>
    </row>
    <row r="111" spans="1:5" ht="30" customHeight="1">
      <c r="A111" s="3">
        <v>109</v>
      </c>
      <c r="B111" s="3" t="str">
        <f>"唐真贞"</f>
        <v>唐真贞</v>
      </c>
      <c r="C111" s="3" t="str">
        <f>"210717426220"</f>
        <v>210717426220</v>
      </c>
      <c r="D111" s="3" t="s">
        <v>8</v>
      </c>
      <c r="E111" s="3" t="s">
        <v>61</v>
      </c>
    </row>
    <row r="112" spans="1:5" ht="30" customHeight="1">
      <c r="A112" s="3">
        <v>110</v>
      </c>
      <c r="B112" s="3" t="str">
        <f>"杨柳青"</f>
        <v>杨柳青</v>
      </c>
      <c r="C112" s="3" t="str">
        <f>"210717426016"</f>
        <v>210717426016</v>
      </c>
      <c r="D112" s="3" t="s">
        <v>8</v>
      </c>
      <c r="E112" s="3" t="s">
        <v>61</v>
      </c>
    </row>
    <row r="113" spans="1:5" ht="30" customHeight="1">
      <c r="A113" s="3">
        <v>111</v>
      </c>
      <c r="B113" s="3" t="str">
        <f>"王刚"</f>
        <v>王刚</v>
      </c>
      <c r="C113" s="3" t="str">
        <f>"210717426001"</f>
        <v>210717426001</v>
      </c>
      <c r="D113" s="3" t="s">
        <v>8</v>
      </c>
      <c r="E113" s="3" t="s">
        <v>61</v>
      </c>
    </row>
    <row r="114" spans="1:5" ht="30" customHeight="1">
      <c r="A114" s="3">
        <v>112</v>
      </c>
      <c r="B114" s="3" t="str">
        <f>"陈超"</f>
        <v>陈超</v>
      </c>
      <c r="C114" s="3" t="str">
        <f>"210717426104"</f>
        <v>210717426104</v>
      </c>
      <c r="D114" s="3" t="s">
        <v>8</v>
      </c>
      <c r="E114" s="3" t="s">
        <v>61</v>
      </c>
    </row>
    <row r="115" spans="1:5" ht="30" customHeight="1">
      <c r="A115" s="3">
        <v>113</v>
      </c>
      <c r="B115" s="3" t="str">
        <f>"罗金艾"</f>
        <v>罗金艾</v>
      </c>
      <c r="C115" s="3" t="str">
        <f>"210717428305"</f>
        <v>210717428305</v>
      </c>
      <c r="D115" s="3" t="s">
        <v>21</v>
      </c>
      <c r="E115" s="3" t="s">
        <v>62</v>
      </c>
    </row>
    <row r="116" spans="1:5" ht="30" customHeight="1">
      <c r="A116" s="3">
        <v>114</v>
      </c>
      <c r="B116" s="3" t="str">
        <f>"彭梨"</f>
        <v>彭梨</v>
      </c>
      <c r="C116" s="3" t="str">
        <f>"210717428307"</f>
        <v>210717428307</v>
      </c>
      <c r="D116" s="3" t="s">
        <v>21</v>
      </c>
      <c r="E116" s="3" t="s">
        <v>62</v>
      </c>
    </row>
    <row r="117" spans="1:5" ht="30" customHeight="1">
      <c r="A117" s="3">
        <v>115</v>
      </c>
      <c r="B117" s="3" t="str">
        <f>"龙丽华"</f>
        <v>龙丽华</v>
      </c>
      <c r="C117" s="3" t="str">
        <f>"210717428315"</f>
        <v>210717428315</v>
      </c>
      <c r="D117" s="3" t="s">
        <v>23</v>
      </c>
      <c r="E117" s="3" t="s">
        <v>63</v>
      </c>
    </row>
    <row r="118" spans="1:5" ht="30" customHeight="1">
      <c r="A118" s="3">
        <v>116</v>
      </c>
      <c r="B118" s="3" t="str">
        <f>"石李燕"</f>
        <v>石李燕</v>
      </c>
      <c r="C118" s="3" t="str">
        <f>"210717428316"</f>
        <v>210717428316</v>
      </c>
      <c r="D118" s="3" t="s">
        <v>23</v>
      </c>
      <c r="E118" s="3" t="s">
        <v>63</v>
      </c>
    </row>
    <row r="119" spans="1:5" ht="30" customHeight="1">
      <c r="A119" s="3">
        <v>117</v>
      </c>
      <c r="B119" s="3" t="str">
        <f>"赵诗琴"</f>
        <v>赵诗琴</v>
      </c>
      <c r="C119" s="3" t="str">
        <f>"210717427910"</f>
        <v>210717427910</v>
      </c>
      <c r="D119" s="3" t="s">
        <v>64</v>
      </c>
      <c r="E119" s="3" t="s">
        <v>65</v>
      </c>
    </row>
    <row r="120" spans="1:5" ht="30" customHeight="1">
      <c r="A120" s="3">
        <v>118</v>
      </c>
      <c r="B120" s="3" t="str">
        <f>"张晶"</f>
        <v>张晶</v>
      </c>
      <c r="C120" s="3" t="str">
        <f>"210717428102"</f>
        <v>210717428102</v>
      </c>
      <c r="D120" s="3" t="s">
        <v>64</v>
      </c>
      <c r="E120" s="3" t="s">
        <v>65</v>
      </c>
    </row>
    <row r="121" spans="1:5" ht="30" customHeight="1">
      <c r="A121" s="3">
        <v>119</v>
      </c>
      <c r="B121" s="3" t="str">
        <f>"陈秋香"</f>
        <v>陈秋香</v>
      </c>
      <c r="C121" s="3" t="str">
        <f>"210717427312"</f>
        <v>210717427312</v>
      </c>
      <c r="D121" s="3" t="s">
        <v>45</v>
      </c>
      <c r="E121" s="3" t="s">
        <v>66</v>
      </c>
    </row>
    <row r="122" spans="1:5" ht="30" customHeight="1">
      <c r="A122" s="3">
        <v>120</v>
      </c>
      <c r="B122" s="3" t="str">
        <f>"刘雨婕"</f>
        <v>刘雨婕</v>
      </c>
      <c r="C122" s="3" t="str">
        <f>"210717427404"</f>
        <v>210717427404</v>
      </c>
      <c r="D122" s="3" t="s">
        <v>45</v>
      </c>
      <c r="E122" s="3" t="s">
        <v>66</v>
      </c>
    </row>
  </sheetData>
  <mergeCells count="1">
    <mergeCell ref="A1:E1"/>
  </mergeCells>
  <phoneticPr fontId="6" type="noConversion"/>
  <printOptions horizontalCentered="1"/>
  <pageMargins left="0.55486111111111103" right="0.55486111111111103" top="0.80277777777777803" bottom="0.8027777777777780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高校类</vt:lpstr>
      <vt:lpstr>高校类!Print_Titles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longhui</dc:creator>
  <cp:lastModifiedBy>123</cp:lastModifiedBy>
  <dcterms:created xsi:type="dcterms:W3CDTF">2021-07-14T06:02:00Z</dcterms:created>
  <dcterms:modified xsi:type="dcterms:W3CDTF">2021-08-17T09:37:27Z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67460B14D43242B5B42FDBCBBBD267C6</vt:lpwstr>
  </property>
  <property fmtid="{D5CDD505-2E9C-101B-9397-08002B2CF9AE}" pid="3" name="KSOProductBuildVer">
    <vt:lpwstr>2052-11.1.0.10700</vt:lpwstr>
  </property>
</Properties>
</file>